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24" i="1"/>
  <c r="F25"/>
  <c r="G15"/>
  <c r="G14"/>
  <c r="G13"/>
  <c r="G12"/>
  <c r="G9"/>
  <c r="G16"/>
  <c r="G11"/>
  <c r="G10"/>
  <c r="G8"/>
  <c r="G7"/>
  <c r="G6"/>
  <c r="G5"/>
  <c r="G25" l="1"/>
  <c r="G17"/>
</calcChain>
</file>

<file path=xl/sharedStrings.xml><?xml version="1.0" encoding="utf-8"?>
<sst xmlns="http://schemas.openxmlformats.org/spreadsheetml/2006/main" count="176" uniqueCount="113">
  <si>
    <t>№ п/п</t>
  </si>
  <si>
    <t>Номер</t>
  </si>
  <si>
    <t>Дата начала</t>
  </si>
  <si>
    <t>Дата окончания</t>
  </si>
  <si>
    <t>Общая сумма договора</t>
  </si>
  <si>
    <t>Сумма исполнено</t>
  </si>
  <si>
    <t>Дата платежного поручения</t>
  </si>
  <si>
    <t>Номер платежного поручения</t>
  </si>
  <si>
    <t>Подрядчик(поставщик)</t>
  </si>
  <si>
    <t>Группа договора</t>
  </si>
  <si>
    <t>Статус исполнения</t>
  </si>
  <si>
    <t>358000160078_РТК</t>
  </si>
  <si>
    <t>01.01.2023</t>
  </si>
  <si>
    <t>31.12.2023</t>
  </si>
  <si>
    <t>Публичное акционерное общество "Ростелеком"</t>
  </si>
  <si>
    <t>Услуги связи</t>
  </si>
  <si>
    <t>358000160256</t>
  </si>
  <si>
    <t>13.12.2022</t>
  </si>
  <si>
    <t>09.12.2022</t>
  </si>
  <si>
    <t xml:space="preserve">Интренет </t>
  </si>
  <si>
    <t>16.12.2022</t>
  </si>
  <si>
    <t>40-56897/23</t>
  </si>
  <si>
    <t>Природный газ</t>
  </si>
  <si>
    <t>Общество с ограниченной ответственностью "Газпром межрегионгаз Пенза"</t>
  </si>
  <si>
    <t>ПН23ТС339</t>
  </si>
  <si>
    <t>28.12.2022</t>
  </si>
  <si>
    <t>Общество с ограниченной ответственностью "НПО "Криста"</t>
  </si>
  <si>
    <t>Сопровождение и техническая поддержка программного продукта  АС "Смета"</t>
  </si>
  <si>
    <t xml:space="preserve">Дата заключения договора </t>
  </si>
  <si>
    <t>106                                    127</t>
  </si>
  <si>
    <t>272</t>
  </si>
  <si>
    <t>30.12.2022</t>
  </si>
  <si>
    <t>10.01.2022</t>
  </si>
  <si>
    <t>ООО  "ТНС энерго Пенза"</t>
  </si>
  <si>
    <t>Продажа электроэнергии</t>
  </si>
  <si>
    <t>С0008</t>
  </si>
  <si>
    <t>09.01.2023</t>
  </si>
  <si>
    <t>14.02.2023</t>
  </si>
  <si>
    <t>Акционерное Общество "Газпром газораспределение Пенза"</t>
  </si>
  <si>
    <t>Техническое обслуживание автоматики безопасности</t>
  </si>
  <si>
    <t>С0009</t>
  </si>
  <si>
    <t>1</t>
  </si>
  <si>
    <t>Багапова Татьяна Валентиновна</t>
  </si>
  <si>
    <t>Техническое обслуживание газоиспользующего оборудования (заработная плата с отчислениями)</t>
  </si>
  <si>
    <t>Буланов Евгений Вячеславович</t>
  </si>
  <si>
    <t>2</t>
  </si>
  <si>
    <t>Михеев Вячеслав Николаевич</t>
  </si>
  <si>
    <t>4</t>
  </si>
  <si>
    <t>Судариков Виктор Иванович</t>
  </si>
  <si>
    <t>264-КЛ/2023</t>
  </si>
  <si>
    <t>Филиал ООО "Экопром"</t>
  </si>
  <si>
    <t>Услуги по обращению с ТКО</t>
  </si>
  <si>
    <t>58323030619196</t>
  </si>
  <si>
    <t>06.03.2023</t>
  </si>
  <si>
    <t>ООО " Компания "Тензор"</t>
  </si>
  <si>
    <t>Права использования</t>
  </si>
  <si>
    <t>09.03.2023                      10.03.2023</t>
  </si>
  <si>
    <t>118                                                    119</t>
  </si>
  <si>
    <t>001029897-3</t>
  </si>
  <si>
    <t>13.03.2023</t>
  </si>
  <si>
    <t>15.03.2023</t>
  </si>
  <si>
    <t>ОБЩЕСТВО С ОГРАНИЧЕННОЙ ОТВЕТСТВЕННОСТЬЮ "ТЕХНОМАШКОМПЛЕКТ"</t>
  </si>
  <si>
    <t>Триммер бензиновый</t>
  </si>
  <si>
    <t xml:space="preserve">Исполнено </t>
  </si>
  <si>
    <t>РЕЕСТР                                                                                                                                                                                                                                                                                                                                                                                                                                                                                                                                     контрактов и договоров по администрации Лачиновского сельсовета на 2023 год</t>
  </si>
  <si>
    <t>230</t>
  </si>
  <si>
    <t>Индивидуальный предприниматель Постников Геннадий Васильевич</t>
  </si>
  <si>
    <t xml:space="preserve">Извещатель автономный дымовой </t>
  </si>
  <si>
    <t>31.03.2023</t>
  </si>
  <si>
    <t>51,52                                  116, 117                                                      172</t>
  </si>
  <si>
    <t>22.02.2023      06.03.2022                                         19.04.2023                                      10.05.2023</t>
  </si>
  <si>
    <t>69                                     112                                                          178                                           242</t>
  </si>
  <si>
    <t>22.02.2023      06.03.2022                                  19.04.2023                                                10.05.2023</t>
  </si>
  <si>
    <t>70                                 113                                       179                                                   241</t>
  </si>
  <si>
    <t xml:space="preserve">14.02.2023                  09.03.2023                                          10.04.2023                                         02.05.2023                                                             10.05.2023                           </t>
  </si>
  <si>
    <t>02.03.2023                15.03.2023                                     03.05.2023                                                 10.05.2023</t>
  </si>
  <si>
    <t>02.03.2023                                                           28.04.2023                                            02.05.2023</t>
  </si>
  <si>
    <t>102, 103                                  184                                           214</t>
  </si>
  <si>
    <t>02.03.2023                                         02.05.2023</t>
  </si>
  <si>
    <t>104, 105                                 212, 213</t>
  </si>
  <si>
    <t>02.03.2023                                          12.04.2023                                        03.05.2023</t>
  </si>
  <si>
    <t>107, 108                                    183                                           241</t>
  </si>
  <si>
    <t>24.01.2023                14.02.2023                 15.03.2023                           13.04.2023                                       02.05.2023</t>
  </si>
  <si>
    <t>17                            47, 48, 49, 50, 53  120, 121, 122, 123, 124, 125                          175                                         215. 216</t>
  </si>
  <si>
    <t>1118</t>
  </si>
  <si>
    <t>16.03.2023</t>
  </si>
  <si>
    <t>ООО "Красная Горка"</t>
  </si>
  <si>
    <t>Расчистка дорого от снега</t>
  </si>
  <si>
    <t>28.12.2023</t>
  </si>
  <si>
    <t>07.04.2023</t>
  </si>
  <si>
    <t>02.05.2023</t>
  </si>
  <si>
    <t>ООО "МВС"</t>
  </si>
  <si>
    <t>Лампы, фотореле</t>
  </si>
  <si>
    <t>363</t>
  </si>
  <si>
    <t>364</t>
  </si>
  <si>
    <t>Хомут</t>
  </si>
  <si>
    <t>46-23-3</t>
  </si>
  <si>
    <t>28.04.2023</t>
  </si>
  <si>
    <t>Инндивидуальный предприниматель Минеев Андрей Александрович</t>
  </si>
  <si>
    <t>Технический паспорт</t>
  </si>
  <si>
    <t>03.02.2023              27.02.2023                 02.03.2023             27.03.2023              05.04.2023               28.04.2023                    03.05.2023                            29.05.2023</t>
  </si>
  <si>
    <t>35, 36                            66, 77                              93, 94                        148, 151                      166, 167                         201, 202                     229, 230                                                     272, 273</t>
  </si>
  <si>
    <t>37, 38                            67, 78                              95, 96                       149,152                            168, 169                                     203, 204                                                  231, 232                                                274, 275</t>
  </si>
  <si>
    <t>39, 40                            68, 79                              97, 98        150,153                          170, 171                                      205, 206                                             233, 234                                    276,  277</t>
  </si>
  <si>
    <t>Исполено</t>
  </si>
  <si>
    <t>41,42                                             64,74                                99, 100                                            146,147                                                                   160,161                               195, 196                                                  227, 228                     263, 264</t>
  </si>
  <si>
    <t>5</t>
  </si>
  <si>
    <t>10.05.2023</t>
  </si>
  <si>
    <t>12.05.2023</t>
  </si>
  <si>
    <t>12.05.2023                                               29.05.2023</t>
  </si>
  <si>
    <t>251, 252                                             267</t>
  </si>
  <si>
    <t>Домбаева Татьяна Владимировна</t>
  </si>
  <si>
    <t>Обкос обочтн дорог (заработная плата с отчислениями)</t>
  </si>
</sst>
</file>

<file path=xl/styles.xml><?xml version="1.0" encoding="utf-8"?>
<styleSheet xmlns="http://schemas.openxmlformats.org/spreadsheetml/2006/main">
  <numFmts count="1">
    <numFmt numFmtId="164" formatCode="m/d/yyyy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9" fontId="3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right" vertical="top" wrapText="1"/>
    </xf>
    <xf numFmtId="4" fontId="3" fillId="0" borderId="1" xfId="2" applyNumberFormat="1" applyFont="1" applyBorder="1" applyAlignment="1">
      <alignment horizontal="right" vertical="top" wrapText="1"/>
    </xf>
    <xf numFmtId="49" fontId="3" fillId="0" borderId="1" xfId="2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center" vertical="top" wrapText="1"/>
    </xf>
    <xf numFmtId="4" fontId="3" fillId="0" borderId="1" xfId="3" applyNumberFormat="1" applyFont="1" applyBorder="1" applyAlignment="1">
      <alignment horizontal="right" vertical="top" wrapText="1"/>
    </xf>
    <xf numFmtId="49" fontId="3" fillId="0" borderId="1" xfId="4" applyNumberFormat="1" applyFont="1" applyBorder="1" applyAlignment="1">
      <alignment horizontal="center" vertical="top" wrapText="1"/>
    </xf>
    <xf numFmtId="164" fontId="3" fillId="0" borderId="1" xfId="4" applyNumberFormat="1" applyFont="1" applyBorder="1" applyAlignment="1">
      <alignment horizontal="center" vertical="top" wrapText="1"/>
    </xf>
    <xf numFmtId="4" fontId="3" fillId="0" borderId="1" xfId="4" applyNumberFormat="1" applyFont="1" applyBorder="1" applyAlignment="1">
      <alignment horizontal="right" vertical="top" wrapText="1"/>
    </xf>
    <xf numFmtId="49" fontId="3" fillId="0" borderId="1" xfId="5" applyNumberFormat="1" applyFont="1" applyBorder="1" applyAlignment="1">
      <alignment horizontal="center" vertical="top" wrapText="1"/>
    </xf>
    <xf numFmtId="164" fontId="3" fillId="0" borderId="1" xfId="5" applyNumberFormat="1" applyFont="1" applyBorder="1" applyAlignment="1">
      <alignment horizontal="center" vertical="top" wrapText="1"/>
    </xf>
    <xf numFmtId="4" fontId="3" fillId="0" borderId="1" xfId="5" applyNumberFormat="1" applyFont="1" applyBorder="1" applyAlignment="1">
      <alignment horizontal="right" vertical="top" wrapText="1"/>
    </xf>
    <xf numFmtId="49" fontId="3" fillId="0" borderId="1" xfId="6" applyNumberFormat="1" applyFont="1" applyBorder="1" applyAlignment="1">
      <alignment horizontal="center" vertical="top" wrapText="1"/>
    </xf>
    <xf numFmtId="164" fontId="3" fillId="0" borderId="1" xfId="6" applyNumberFormat="1" applyFont="1" applyBorder="1" applyAlignment="1">
      <alignment horizontal="center" vertical="top" wrapText="1"/>
    </xf>
    <xf numFmtId="4" fontId="3" fillId="0" borderId="1" xfId="6" applyNumberFormat="1" applyFont="1" applyBorder="1" applyAlignment="1">
      <alignment horizontal="right" vertical="top" wrapText="1"/>
    </xf>
    <xf numFmtId="49" fontId="3" fillId="0" borderId="1" xfId="8" applyNumberFormat="1" applyFont="1" applyBorder="1" applyAlignment="1">
      <alignment horizontal="center" vertical="top" wrapText="1"/>
    </xf>
    <xf numFmtId="164" fontId="3" fillId="0" borderId="1" xfId="8" applyNumberFormat="1" applyFont="1" applyBorder="1" applyAlignment="1">
      <alignment horizontal="center" vertical="top" wrapText="1"/>
    </xf>
    <xf numFmtId="4" fontId="3" fillId="0" borderId="1" xfId="8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49" fontId="3" fillId="0" borderId="1" xfId="7" applyNumberFormat="1" applyFont="1" applyBorder="1" applyAlignment="1">
      <alignment horizontal="center" vertical="top" wrapText="1"/>
    </xf>
    <xf numFmtId="164" fontId="3" fillId="0" borderId="1" xfId="7" applyNumberFormat="1" applyFont="1" applyBorder="1" applyAlignment="1">
      <alignment horizontal="center" vertical="top" wrapText="1"/>
    </xf>
    <xf numFmtId="4" fontId="3" fillId="0" borderId="1" xfId="7" applyNumberFormat="1" applyFont="1" applyBorder="1" applyAlignment="1">
      <alignment horizontal="right" vertical="top" wrapText="1"/>
    </xf>
    <xf numFmtId="49" fontId="3" fillId="0" borderId="1" xfId="9" applyNumberFormat="1" applyFont="1" applyBorder="1" applyAlignment="1">
      <alignment horizontal="center" vertical="top" wrapText="1"/>
    </xf>
    <xf numFmtId="164" fontId="3" fillId="0" borderId="1" xfId="9" applyNumberFormat="1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horizontal="right" vertical="top" wrapText="1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/>
    <xf numFmtId="2" fontId="5" fillId="0" borderId="0" xfId="0" applyNumberFormat="1" applyFont="1"/>
    <xf numFmtId="0" fontId="2" fillId="0" borderId="1" xfId="0" applyFont="1" applyBorder="1" applyAlignment="1">
      <alignment horizontal="center" vertical="top"/>
    </xf>
    <xf numFmtId="49" fontId="3" fillId="0" borderId="1" xfId="10" applyNumberFormat="1" applyFont="1" applyBorder="1" applyAlignment="1">
      <alignment horizontal="center" vertical="top" wrapText="1"/>
    </xf>
    <xf numFmtId="164" fontId="3" fillId="0" borderId="1" xfId="1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" fontId="3" fillId="0" borderId="1" xfId="1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/>
    </xf>
    <xf numFmtId="2" fontId="3" fillId="0" borderId="1" xfId="2" applyNumberFormat="1" applyFont="1" applyBorder="1" applyAlignment="1">
      <alignment horizontal="right" vertical="top" wrapText="1"/>
    </xf>
    <xf numFmtId="2" fontId="3" fillId="0" borderId="1" xfId="3" applyNumberFormat="1" applyFont="1" applyBorder="1" applyAlignment="1">
      <alignment horizontal="right" vertical="top" wrapText="1"/>
    </xf>
    <xf numFmtId="2" fontId="3" fillId="0" borderId="1" xfId="4" applyNumberFormat="1" applyFont="1" applyBorder="1" applyAlignment="1">
      <alignment horizontal="right" vertical="top" wrapText="1"/>
    </xf>
    <xf numFmtId="2" fontId="3" fillId="0" borderId="1" xfId="5" applyNumberFormat="1" applyFont="1" applyBorder="1" applyAlignment="1">
      <alignment horizontal="right" vertical="top" wrapText="1"/>
    </xf>
    <xf numFmtId="2" fontId="3" fillId="0" borderId="1" xfId="6" applyNumberFormat="1" applyFont="1" applyBorder="1" applyAlignment="1">
      <alignment horizontal="right" vertical="top" wrapText="1"/>
    </xf>
    <xf numFmtId="2" fontId="3" fillId="0" borderId="1" xfId="7" applyNumberFormat="1" applyFont="1" applyBorder="1" applyAlignment="1">
      <alignment horizontal="right" vertical="top" wrapText="1"/>
    </xf>
    <xf numFmtId="2" fontId="3" fillId="0" borderId="1" xfId="8" applyNumberFormat="1" applyFont="1" applyBorder="1" applyAlignment="1">
      <alignment horizontal="right" vertical="top" wrapText="1"/>
    </xf>
    <xf numFmtId="2" fontId="3" fillId="0" borderId="1" xfId="9" applyNumberFormat="1" applyFont="1" applyBorder="1" applyAlignment="1">
      <alignment horizontal="right" vertical="top" wrapText="1"/>
    </xf>
    <xf numFmtId="2" fontId="3" fillId="0" borderId="1" xfId="1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6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7"/>
  <sheetViews>
    <sheetView tabSelected="1" zoomScale="110" zoomScaleNormal="110" workbookViewId="0">
      <selection activeCell="G25" sqref="G25"/>
    </sheetView>
  </sheetViews>
  <sheetFormatPr defaultRowHeight="15"/>
  <cols>
    <col min="1" max="1" width="5.5703125" customWidth="1"/>
    <col min="2" max="2" width="16.7109375" customWidth="1"/>
    <col min="3" max="3" width="17.85546875" customWidth="1"/>
    <col min="4" max="4" width="12.5703125" customWidth="1"/>
    <col min="5" max="5" width="13.85546875" customWidth="1"/>
    <col min="6" max="6" width="13" customWidth="1"/>
    <col min="7" max="7" width="13.42578125" customWidth="1"/>
    <col min="8" max="8" width="15.7109375" customWidth="1"/>
    <col min="9" max="9" width="13" customWidth="1"/>
    <col min="10" max="10" width="33.42578125" customWidth="1"/>
    <col min="11" max="11" width="24.85546875" customWidth="1"/>
    <col min="12" max="12" width="14.7109375" style="59" customWidth="1"/>
  </cols>
  <sheetData>
    <row r="2" spans="1:12" ht="28.5" customHeight="1">
      <c r="A2" s="60" t="s">
        <v>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4" spans="1:12" ht="38.25">
      <c r="A4" s="2" t="s">
        <v>0</v>
      </c>
      <c r="B4" s="12" t="s">
        <v>1</v>
      </c>
      <c r="C4" s="12" t="s">
        <v>28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</row>
    <row r="5" spans="1:12" s="3" customFormat="1" ht="54.75" customHeight="1">
      <c r="A5" s="1">
        <v>1</v>
      </c>
      <c r="B5" s="8" t="s">
        <v>11</v>
      </c>
      <c r="C5" s="8" t="s">
        <v>18</v>
      </c>
      <c r="D5" s="8" t="s">
        <v>12</v>
      </c>
      <c r="E5" s="9" t="s">
        <v>13</v>
      </c>
      <c r="F5" s="10">
        <v>8445.36</v>
      </c>
      <c r="G5" s="46">
        <f>1169.91+1251.41+1292.98+1266.42</f>
        <v>4980.72</v>
      </c>
      <c r="H5" s="11" t="s">
        <v>70</v>
      </c>
      <c r="I5" s="5" t="s">
        <v>71</v>
      </c>
      <c r="J5" s="2" t="s">
        <v>14</v>
      </c>
      <c r="K5" s="2" t="s">
        <v>15</v>
      </c>
      <c r="L5" s="40"/>
    </row>
    <row r="6" spans="1:12" s="3" customFormat="1" ht="55.5" customHeight="1">
      <c r="A6" s="1">
        <v>2</v>
      </c>
      <c r="B6" s="8" t="s">
        <v>16</v>
      </c>
      <c r="C6" s="8" t="s">
        <v>17</v>
      </c>
      <c r="D6" s="8" t="s">
        <v>12</v>
      </c>
      <c r="E6" s="9" t="s">
        <v>13</v>
      </c>
      <c r="F6" s="10">
        <v>25701.119999999999</v>
      </c>
      <c r="G6" s="46">
        <f>2141.76+2141.76+2141.76+2141.76</f>
        <v>8567.0400000000009</v>
      </c>
      <c r="H6" s="11" t="s">
        <v>72</v>
      </c>
      <c r="I6" s="4" t="s">
        <v>73</v>
      </c>
      <c r="J6" s="2" t="s">
        <v>14</v>
      </c>
      <c r="K6" s="2" t="s">
        <v>19</v>
      </c>
      <c r="L6" s="40"/>
    </row>
    <row r="7" spans="1:12" s="3" customFormat="1" ht="75.75" customHeight="1">
      <c r="A7" s="1">
        <v>3</v>
      </c>
      <c r="B7" s="8" t="s">
        <v>21</v>
      </c>
      <c r="C7" s="8" t="s">
        <v>20</v>
      </c>
      <c r="D7" s="8" t="s">
        <v>12</v>
      </c>
      <c r="E7" s="9" t="s">
        <v>13</v>
      </c>
      <c r="F7" s="10">
        <v>308701.98</v>
      </c>
      <c r="G7" s="46">
        <f>24726.21 +24726.21+26392.86+26392.86+1000+15490.66+31216.82+7678.06+9091.36</f>
        <v>166715.03999999998</v>
      </c>
      <c r="H7" s="11" t="s">
        <v>74</v>
      </c>
      <c r="I7" s="4" t="s">
        <v>69</v>
      </c>
      <c r="J7" s="2" t="s">
        <v>23</v>
      </c>
      <c r="K7" s="2" t="s">
        <v>22</v>
      </c>
      <c r="L7" s="40"/>
    </row>
    <row r="8" spans="1:12" s="3" customFormat="1" ht="54.75" customHeight="1">
      <c r="A8" s="1">
        <v>4</v>
      </c>
      <c r="B8" s="13" t="s">
        <v>24</v>
      </c>
      <c r="C8" s="14" t="s">
        <v>25</v>
      </c>
      <c r="D8" s="14" t="s">
        <v>12</v>
      </c>
      <c r="E8" s="14" t="s">
        <v>13</v>
      </c>
      <c r="F8" s="15">
        <v>30000</v>
      </c>
      <c r="G8" s="47">
        <f>2500+2500+2500+2500</f>
        <v>10000</v>
      </c>
      <c r="H8" s="13" t="s">
        <v>75</v>
      </c>
      <c r="I8" s="4" t="s">
        <v>29</v>
      </c>
      <c r="J8" s="2" t="s">
        <v>26</v>
      </c>
      <c r="K8" s="2" t="s">
        <v>27</v>
      </c>
      <c r="L8" s="40"/>
    </row>
    <row r="9" spans="1:12" s="3" customFormat="1" ht="97.5" customHeight="1">
      <c r="A9" s="1">
        <v>5</v>
      </c>
      <c r="B9" s="16" t="s">
        <v>30</v>
      </c>
      <c r="C9" s="17" t="s">
        <v>31</v>
      </c>
      <c r="D9" s="17" t="s">
        <v>32</v>
      </c>
      <c r="E9" s="17" t="s">
        <v>13</v>
      </c>
      <c r="F9" s="18">
        <v>600000</v>
      </c>
      <c r="G9" s="48">
        <f>18262.08+2624.97+12750.59+26029.85+7360.91+19522.38+225.03+11185.69+7743.63+15231.52+20108.52+21563.3+6660.93+16172.47+19333.1</f>
        <v>204774.97</v>
      </c>
      <c r="H9" s="16" t="s">
        <v>82</v>
      </c>
      <c r="I9" s="4" t="s">
        <v>83</v>
      </c>
      <c r="J9" s="2" t="s">
        <v>33</v>
      </c>
      <c r="K9" s="2" t="s">
        <v>34</v>
      </c>
      <c r="L9" s="40"/>
    </row>
    <row r="10" spans="1:12" s="3" customFormat="1" ht="42" customHeight="1">
      <c r="A10" s="1">
        <v>6</v>
      </c>
      <c r="B10" s="19" t="s">
        <v>35</v>
      </c>
      <c r="C10" s="20" t="s">
        <v>36</v>
      </c>
      <c r="D10" s="20" t="s">
        <v>37</v>
      </c>
      <c r="E10" s="20" t="s">
        <v>13</v>
      </c>
      <c r="F10" s="21">
        <v>22112.71</v>
      </c>
      <c r="G10" s="49">
        <f>3790.75+3790.75+3790.75+3790.75</f>
        <v>15163</v>
      </c>
      <c r="H10" s="19" t="s">
        <v>76</v>
      </c>
      <c r="I10" s="4" t="s">
        <v>77</v>
      </c>
      <c r="J10" s="2" t="s">
        <v>38</v>
      </c>
      <c r="K10" s="2" t="s">
        <v>39</v>
      </c>
      <c r="L10" s="40"/>
    </row>
    <row r="11" spans="1:12" s="3" customFormat="1" ht="33" customHeight="1">
      <c r="A11" s="1">
        <v>7</v>
      </c>
      <c r="B11" s="19" t="s">
        <v>40</v>
      </c>
      <c r="C11" s="20" t="s">
        <v>36</v>
      </c>
      <c r="D11" s="20" t="s">
        <v>37</v>
      </c>
      <c r="E11" s="20" t="s">
        <v>13</v>
      </c>
      <c r="F11" s="21">
        <v>22112.71</v>
      </c>
      <c r="G11" s="49">
        <f>3790.75+3790.75+3790.75+3790.75</f>
        <v>15163</v>
      </c>
      <c r="H11" s="19" t="s">
        <v>78</v>
      </c>
      <c r="I11" s="4" t="s">
        <v>79</v>
      </c>
      <c r="J11" s="2" t="s">
        <v>38</v>
      </c>
      <c r="K11" s="2" t="s">
        <v>39</v>
      </c>
      <c r="L11" s="40"/>
    </row>
    <row r="12" spans="1:12" s="3" customFormat="1" ht="105.75" customHeight="1">
      <c r="A12" s="1">
        <v>8</v>
      </c>
      <c r="B12" s="22" t="s">
        <v>41</v>
      </c>
      <c r="C12" s="23" t="s">
        <v>36</v>
      </c>
      <c r="D12" s="23" t="s">
        <v>12</v>
      </c>
      <c r="E12" s="23" t="s">
        <v>13</v>
      </c>
      <c r="F12" s="24">
        <v>74014.789999999994</v>
      </c>
      <c r="G12" s="50">
        <f>14131+32.49+4872.6+2111+14130+32.48+2112+4872.6+14131+32.48+2111+4872.6+7065+16.24+1056+2436.3</f>
        <v>74014.790000000008</v>
      </c>
      <c r="H12" s="22" t="s">
        <v>100</v>
      </c>
      <c r="I12" s="4" t="s">
        <v>101</v>
      </c>
      <c r="J12" s="2" t="s">
        <v>42</v>
      </c>
      <c r="K12" s="2" t="s">
        <v>43</v>
      </c>
      <c r="L12" s="40" t="s">
        <v>63</v>
      </c>
    </row>
    <row r="13" spans="1:12" s="3" customFormat="1" ht="105.75" customHeight="1">
      <c r="A13" s="1">
        <v>9</v>
      </c>
      <c r="B13" s="22" t="s">
        <v>45</v>
      </c>
      <c r="C13" s="23" t="s">
        <v>36</v>
      </c>
      <c r="D13" s="23" t="s">
        <v>12</v>
      </c>
      <c r="E13" s="23" t="s">
        <v>13</v>
      </c>
      <c r="F13" s="24">
        <v>74014.789999999994</v>
      </c>
      <c r="G13" s="50">
        <f>14131+32.49+4872.6+2111+14130+32.48+2112+4872.6+14131+32.48+2111+4872.6+7065+16.24+1056+2436.3</f>
        <v>74014.790000000008</v>
      </c>
      <c r="H13" s="57" t="s">
        <v>100</v>
      </c>
      <c r="I13" s="4" t="s">
        <v>102</v>
      </c>
      <c r="J13" s="2" t="s">
        <v>44</v>
      </c>
      <c r="K13" s="2" t="s">
        <v>43</v>
      </c>
      <c r="L13" s="40" t="s">
        <v>63</v>
      </c>
    </row>
    <row r="14" spans="1:12" s="3" customFormat="1" ht="105" customHeight="1">
      <c r="A14" s="1">
        <v>10</v>
      </c>
      <c r="B14" s="22" t="s">
        <v>45</v>
      </c>
      <c r="C14" s="23" t="s">
        <v>36</v>
      </c>
      <c r="D14" s="23" t="s">
        <v>12</v>
      </c>
      <c r="E14" s="23" t="s">
        <v>13</v>
      </c>
      <c r="F14" s="24">
        <v>74014.789999999994</v>
      </c>
      <c r="G14" s="50">
        <f>14131+32.49+4872.6+2111+14130+32.48+2112+4872.6+14131+32.48+2111+4872.6+7065+16.24+1056+2436.3</f>
        <v>74014.790000000008</v>
      </c>
      <c r="H14" s="22" t="s">
        <v>100</v>
      </c>
      <c r="I14" s="4" t="s">
        <v>103</v>
      </c>
      <c r="J14" s="2" t="s">
        <v>46</v>
      </c>
      <c r="K14" s="2" t="s">
        <v>43</v>
      </c>
      <c r="L14" s="40" t="s">
        <v>104</v>
      </c>
    </row>
    <row r="15" spans="1:12" s="3" customFormat="1" ht="105" customHeight="1">
      <c r="A15" s="1">
        <v>11</v>
      </c>
      <c r="B15" s="29" t="s">
        <v>47</v>
      </c>
      <c r="C15" s="30" t="s">
        <v>36</v>
      </c>
      <c r="D15" s="30" t="s">
        <v>12</v>
      </c>
      <c r="E15" s="30" t="s">
        <v>13</v>
      </c>
      <c r="F15" s="31">
        <v>119726.72</v>
      </c>
      <c r="G15" s="51">
        <f>20000+45.98+3166.06+2989+20001+45.98+2988+6896.7+20000+45.98+2989+6896.7+20001+45.98+3730.64+2988+6896.7</f>
        <v>119726.71999999999</v>
      </c>
      <c r="H15" s="29" t="s">
        <v>100</v>
      </c>
      <c r="I15" s="4" t="s">
        <v>105</v>
      </c>
      <c r="J15" s="2" t="s">
        <v>48</v>
      </c>
      <c r="K15" s="2" t="s">
        <v>43</v>
      </c>
      <c r="L15" s="40" t="s">
        <v>63</v>
      </c>
    </row>
    <row r="16" spans="1:12" s="3" customFormat="1" ht="42.75" customHeight="1">
      <c r="A16" s="1">
        <v>12</v>
      </c>
      <c r="B16" s="25" t="s">
        <v>49</v>
      </c>
      <c r="C16" s="26" t="s">
        <v>36</v>
      </c>
      <c r="D16" s="26" t="s">
        <v>37</v>
      </c>
      <c r="E16" s="26" t="s">
        <v>13</v>
      </c>
      <c r="F16" s="27">
        <v>1260.72</v>
      </c>
      <c r="G16" s="52">
        <f>105.06+105.06+105.06+105.06</f>
        <v>420.24</v>
      </c>
      <c r="H16" s="25" t="s">
        <v>80</v>
      </c>
      <c r="I16" s="4" t="s">
        <v>81</v>
      </c>
      <c r="J16" s="2" t="s">
        <v>50</v>
      </c>
      <c r="K16" s="4" t="s">
        <v>51</v>
      </c>
      <c r="L16" s="40"/>
    </row>
    <row r="17" spans="1:12" s="28" customFormat="1" ht="25.5">
      <c r="A17" s="1">
        <v>13</v>
      </c>
      <c r="B17" s="32" t="s">
        <v>52</v>
      </c>
      <c r="C17" s="33" t="s">
        <v>53</v>
      </c>
      <c r="D17" s="33" t="s">
        <v>53</v>
      </c>
      <c r="E17" s="33" t="s">
        <v>13</v>
      </c>
      <c r="F17" s="34">
        <v>15600</v>
      </c>
      <c r="G17" s="53">
        <f>4680+10920</f>
        <v>15600</v>
      </c>
      <c r="H17" s="32" t="s">
        <v>56</v>
      </c>
      <c r="I17" s="4" t="s">
        <v>57</v>
      </c>
      <c r="J17" s="40" t="s">
        <v>54</v>
      </c>
      <c r="K17" s="1" t="s">
        <v>55</v>
      </c>
      <c r="L17" s="40" t="s">
        <v>63</v>
      </c>
    </row>
    <row r="18" spans="1:12" ht="38.25">
      <c r="A18" s="40">
        <v>14</v>
      </c>
      <c r="B18" s="41" t="s">
        <v>58</v>
      </c>
      <c r="C18" s="41" t="s">
        <v>59</v>
      </c>
      <c r="D18" s="42" t="s">
        <v>60</v>
      </c>
      <c r="E18" s="42" t="s">
        <v>13</v>
      </c>
      <c r="F18" s="44">
        <v>23000</v>
      </c>
      <c r="G18" s="54">
        <v>23000</v>
      </c>
      <c r="H18" s="41" t="s">
        <v>60</v>
      </c>
      <c r="I18" s="43">
        <v>126</v>
      </c>
      <c r="J18" s="2" t="s">
        <v>61</v>
      </c>
      <c r="K18" s="40" t="s">
        <v>62</v>
      </c>
      <c r="L18" s="40" t="s">
        <v>63</v>
      </c>
    </row>
    <row r="19" spans="1:12" ht="27.75" customHeight="1">
      <c r="A19" s="40">
        <v>15</v>
      </c>
      <c r="B19" s="41" t="s">
        <v>65</v>
      </c>
      <c r="C19" s="41" t="s">
        <v>85</v>
      </c>
      <c r="D19" s="41" t="s">
        <v>85</v>
      </c>
      <c r="E19" s="41" t="s">
        <v>13</v>
      </c>
      <c r="F19" s="44">
        <v>5850</v>
      </c>
      <c r="G19" s="54">
        <v>5850</v>
      </c>
      <c r="H19" s="41" t="s">
        <v>68</v>
      </c>
      <c r="I19" s="43">
        <v>133</v>
      </c>
      <c r="J19" s="2" t="s">
        <v>66</v>
      </c>
      <c r="K19" s="2" t="s">
        <v>67</v>
      </c>
      <c r="L19" s="40" t="s">
        <v>63</v>
      </c>
    </row>
    <row r="20" spans="1:12">
      <c r="A20" s="40">
        <v>16</v>
      </c>
      <c r="B20" s="41" t="s">
        <v>84</v>
      </c>
      <c r="C20" s="41" t="s">
        <v>88</v>
      </c>
      <c r="D20" s="41" t="s">
        <v>12</v>
      </c>
      <c r="E20" s="41" t="s">
        <v>13</v>
      </c>
      <c r="F20" s="44">
        <v>194560</v>
      </c>
      <c r="G20" s="54"/>
      <c r="H20" s="41"/>
      <c r="I20" s="43"/>
      <c r="J20" s="2" t="s">
        <v>86</v>
      </c>
      <c r="K20" s="2" t="s">
        <v>87</v>
      </c>
      <c r="L20" s="40"/>
    </row>
    <row r="21" spans="1:12">
      <c r="A21" s="40">
        <v>17</v>
      </c>
      <c r="B21" s="41" t="s">
        <v>93</v>
      </c>
      <c r="C21" s="41" t="s">
        <v>89</v>
      </c>
      <c r="D21" s="41" t="s">
        <v>89</v>
      </c>
      <c r="E21" s="41" t="s">
        <v>13</v>
      </c>
      <c r="F21" s="44">
        <v>14543.36</v>
      </c>
      <c r="G21" s="54">
        <v>14543.36</v>
      </c>
      <c r="H21" s="41" t="s">
        <v>90</v>
      </c>
      <c r="I21" s="43">
        <v>238</v>
      </c>
      <c r="J21" s="2" t="s">
        <v>91</v>
      </c>
      <c r="K21" s="2" t="s">
        <v>92</v>
      </c>
      <c r="L21" s="40" t="s">
        <v>63</v>
      </c>
    </row>
    <row r="22" spans="1:12">
      <c r="A22" s="40">
        <v>18</v>
      </c>
      <c r="B22" s="41" t="s">
        <v>94</v>
      </c>
      <c r="C22" s="41" t="s">
        <v>89</v>
      </c>
      <c r="D22" s="41" t="s">
        <v>89</v>
      </c>
      <c r="E22" s="41" t="s">
        <v>13</v>
      </c>
      <c r="F22" s="44">
        <v>264.60000000000002</v>
      </c>
      <c r="G22" s="54">
        <v>264.60000000000002</v>
      </c>
      <c r="H22" s="41" t="s">
        <v>90</v>
      </c>
      <c r="I22" s="43">
        <v>239</v>
      </c>
      <c r="J22" s="2" t="s">
        <v>91</v>
      </c>
      <c r="K22" s="2" t="s">
        <v>95</v>
      </c>
      <c r="L22" s="40" t="s">
        <v>63</v>
      </c>
    </row>
    <row r="23" spans="1:12" ht="25.5">
      <c r="A23" s="40">
        <v>19</v>
      </c>
      <c r="B23" s="41" t="s">
        <v>96</v>
      </c>
      <c r="C23" s="41" t="s">
        <v>97</v>
      </c>
      <c r="D23" s="41" t="s">
        <v>97</v>
      </c>
      <c r="E23" s="41" t="s">
        <v>13</v>
      </c>
      <c r="F23" s="44">
        <v>26000</v>
      </c>
      <c r="G23" s="54">
        <v>26000</v>
      </c>
      <c r="H23" s="41" t="s">
        <v>90</v>
      </c>
      <c r="I23" s="43">
        <v>236</v>
      </c>
      <c r="J23" s="2" t="s">
        <v>98</v>
      </c>
      <c r="K23" s="2" t="s">
        <v>99</v>
      </c>
      <c r="L23" s="40" t="s">
        <v>63</v>
      </c>
    </row>
    <row r="24" spans="1:12" ht="38.25">
      <c r="A24" s="40">
        <v>20</v>
      </c>
      <c r="B24" s="41" t="s">
        <v>106</v>
      </c>
      <c r="C24" s="41" t="s">
        <v>107</v>
      </c>
      <c r="D24" s="41" t="s">
        <v>107</v>
      </c>
      <c r="E24" s="41" t="s">
        <v>108</v>
      </c>
      <c r="F24" s="44">
        <v>14965.19</v>
      </c>
      <c r="G24" s="54">
        <f>10000+22.99+1494</f>
        <v>11516.99</v>
      </c>
      <c r="H24" s="41" t="s">
        <v>109</v>
      </c>
      <c r="I24" s="43" t="s">
        <v>110</v>
      </c>
      <c r="J24" s="2" t="s">
        <v>111</v>
      </c>
      <c r="K24" s="2" t="s">
        <v>112</v>
      </c>
      <c r="L24" s="40"/>
    </row>
    <row r="25" spans="1:12">
      <c r="A25" s="35"/>
      <c r="B25" s="35"/>
      <c r="C25" s="35"/>
      <c r="D25" s="35"/>
      <c r="E25" s="35"/>
      <c r="F25" s="45">
        <f>SUM(F5:F24)</f>
        <v>1654888.84</v>
      </c>
      <c r="G25" s="55">
        <f>SUM(G5:G23)</f>
        <v>852813.06</v>
      </c>
      <c r="H25" s="6"/>
      <c r="I25" s="7"/>
      <c r="J25" s="6"/>
      <c r="K25" s="6"/>
      <c r="L25" s="40"/>
    </row>
    <row r="26" spans="1:12">
      <c r="A26" s="35"/>
      <c r="B26" s="35"/>
      <c r="C26" s="35"/>
      <c r="D26" s="35"/>
      <c r="E26" s="35"/>
      <c r="F26" s="35"/>
      <c r="G26" s="36"/>
      <c r="H26" s="35"/>
      <c r="I26" s="37"/>
      <c r="J26" s="35"/>
      <c r="K26" s="35"/>
      <c r="L26" s="56"/>
    </row>
    <row r="27" spans="1:12">
      <c r="A27" s="38"/>
      <c r="B27" s="38"/>
      <c r="C27" s="38"/>
      <c r="D27" s="38"/>
      <c r="E27" s="38"/>
      <c r="F27" s="38"/>
      <c r="G27" s="39"/>
      <c r="H27" s="38"/>
      <c r="I27" s="38"/>
      <c r="J27" s="38"/>
      <c r="K27" s="38"/>
      <c r="L27" s="58"/>
    </row>
  </sheetData>
  <mergeCells count="1">
    <mergeCell ref="A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2023-03-15T12:08:38Z</dcterms:created>
  <dcterms:modified xsi:type="dcterms:W3CDTF">2023-06-01T06:48:40Z</dcterms:modified>
</cp:coreProperties>
</file>